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ma\Downloads\OneDrive_2_10-11-2022\"/>
    </mc:Choice>
  </mc:AlternateContent>
  <xr:revisionPtr revIDLastSave="0" documentId="13_ncr:1_{C7DAE270-28D6-486E-8AB9-89E662BE42E3}" xr6:coauthVersionLast="47" xr6:coauthVersionMax="47" xr10:uidLastSave="{00000000-0000-0000-0000-000000000000}"/>
  <bookViews>
    <workbookView xWindow="-120" yWindow="-120" windowWidth="29040" windowHeight="15840" tabRatio="666" xr2:uid="{C30624AB-A5E6-433F-A295-BA50737C1E4E}"/>
  </bookViews>
  <sheets>
    <sheet name="SAFE Volume Calculator" sheetId="2" r:id="rId1"/>
    <sheet name="Referen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I19" i="2"/>
  <c r="C19" i="2"/>
  <c r="D19" i="2" l="1"/>
  <c r="F19" i="2" s="1"/>
  <c r="J19" i="2" s="1"/>
  <c r="B19" i="2" l="1"/>
  <c r="K19" i="2" s="1"/>
  <c r="G19" i="2"/>
  <c r="H19" i="2" l="1"/>
  <c r="L19" i="2" l="1"/>
  <c r="M19" i="2"/>
  <c r="N19" i="2" l="1"/>
</calcChain>
</file>

<file path=xl/sharedStrings.xml><?xml version="1.0" encoding="utf-8"?>
<sst xmlns="http://schemas.openxmlformats.org/spreadsheetml/2006/main" count="91" uniqueCount="82">
  <si>
    <t>6" x 24" x 48"</t>
  </si>
  <si>
    <t>6" x 4" x 48"</t>
  </si>
  <si>
    <t>6-4</t>
  </si>
  <si>
    <t>5" x 24" x 48"</t>
  </si>
  <si>
    <t>5" x 4" x 48"</t>
  </si>
  <si>
    <t>5-4</t>
  </si>
  <si>
    <t>168735 - ROXUL SAFE 4" x 24" x 48"</t>
  </si>
  <si>
    <t>4" x 24" x 48"</t>
  </si>
  <si>
    <t>4" x 6" x 48"</t>
  </si>
  <si>
    <t>4" x 4" x 48"</t>
  </si>
  <si>
    <t>4-4</t>
  </si>
  <si>
    <t>168734 - ROXUL SAFE 3" x 24" x 48"</t>
  </si>
  <si>
    <t>3" x 24" x 48"</t>
  </si>
  <si>
    <t>3" x 6" x 48"</t>
  </si>
  <si>
    <t>3" x 4" x 48"</t>
  </si>
  <si>
    <t>3-4</t>
  </si>
  <si>
    <t>168733 - ROXUL SAFE 2" x 24" x 48"</t>
  </si>
  <si>
    <t>2" x 24" x 48"</t>
  </si>
  <si>
    <t>2" x 4" x 48"</t>
  </si>
  <si>
    <t>2-4</t>
  </si>
  <si>
    <t>1.5" x 24" x 48"</t>
  </si>
  <si>
    <t>1.5" x 4" x 48"</t>
  </si>
  <si>
    <t>1.5-4</t>
  </si>
  <si>
    <t>Pcs/Bd.</t>
  </si>
  <si>
    <t>Material</t>
  </si>
  <si>
    <t>Board Size</t>
  </si>
  <si>
    <t>Strips</t>
  </si>
  <si>
    <t>Strip</t>
  </si>
  <si>
    <t>- Each floor is presumed to have an identical length and width, if that varies, user would need to either adjust to part of a floor or copy the chart and replicate for floors of the same size</t>
  </si>
  <si>
    <t>- Model assumes that the installer is using all off cuts as the analysis is based on the total amount of product required to fill the perimeter safing slot</t>
  </si>
  <si>
    <t>Depth of floor slab (in.)</t>
  </si>
  <si>
    <t>E</t>
  </si>
  <si>
    <t>Width of perimeter joint (in.)</t>
  </si>
  <si>
    <t>D</t>
  </si>
  <si>
    <t>Width of each floor perimeter fire system (ft.)</t>
  </si>
  <si>
    <t>C</t>
  </si>
  <si>
    <t>Length of each floor perimeter fire system (ft.)</t>
  </si>
  <si>
    <t>B</t>
  </si>
  <si>
    <t>Number of storeys require perimeter fire system</t>
  </si>
  <si>
    <t>A</t>
  </si>
  <si>
    <t>Min. Order Qty (PAL)</t>
  </si>
  <si>
    <t>Min. Order Qty (Boards)</t>
  </si>
  <si>
    <t>Boards Required</t>
  </si>
  <si>
    <t>Strips Required</t>
  </si>
  <si>
    <t>Pcs/ Bd.</t>
  </si>
  <si>
    <t>SAFE Product</t>
  </si>
  <si>
    <t>Safing Strips</t>
  </si>
  <si>
    <t>Perimeter Area</t>
  </si>
  <si>
    <t>Perimeter / Floor (ft.)</t>
  </si>
  <si>
    <t>Total Perimeter (ft.)</t>
  </si>
  <si>
    <t>Min. Boards</t>
  </si>
  <si>
    <t>Min. PAL</t>
  </si>
  <si>
    <t>Evaluation Criteria</t>
  </si>
  <si>
    <t>please complete</t>
  </si>
  <si>
    <t>CALCULATOR INPUTS</t>
  </si>
  <si>
    <t>CALCULATOR OUTPUTS</t>
  </si>
  <si>
    <t>The intention of this tool is to provide the ROCKWOOL Sales Team with the recommended SAFE material and an estimated volume for perimeter fire containment systems</t>
  </si>
  <si>
    <t>- Estimates presume that the floor edge is straight, for additional clarification please confirm with the project architect, engineer and/or consultant for more details</t>
  </si>
  <si>
    <t>Assumptions:</t>
  </si>
  <si>
    <t>- Specific volume is always dependent on the ASTM E2307 tested system being installed</t>
  </si>
  <si>
    <t>- Refer to the specific tested designs for the volume and compression requirements of that system</t>
  </si>
  <si>
    <t>Joint Width (in)</t>
  </si>
  <si>
    <t>F</t>
  </si>
  <si>
    <t>% insulation compression required</t>
  </si>
  <si>
    <t>% Compression of the slab edge insulation &amp; thickness required to meet joint width</t>
  </si>
  <si>
    <t>Thicknesses</t>
  </si>
  <si>
    <t>Table must remain in order of thicknesses from thinnest to thickest</t>
  </si>
  <si>
    <t>Next Thickness</t>
  </si>
  <si>
    <r>
      <t xml:space="preserve">Thickness Required </t>
    </r>
    <r>
      <rPr>
        <sz val="10"/>
        <color theme="0"/>
        <rFont val="Arial"/>
        <family val="2"/>
      </rPr>
      <t>(exact compression)</t>
    </r>
  </si>
  <si>
    <t>n/a</t>
  </si>
  <si>
    <r>
      <t xml:space="preserve">Thickness Required </t>
    </r>
    <r>
      <rPr>
        <sz val="10"/>
        <color theme="0"/>
        <rFont val="Arial"/>
        <family val="2"/>
      </rPr>
      <t>(nearest available material)</t>
    </r>
  </si>
  <si>
    <t>PALs Required*</t>
  </si>
  <si>
    <t>*PALs required calculates the amount of pallets required to service the project subject to minimum order quantities of each material</t>
  </si>
  <si>
    <t>Boards/PAL</t>
  </si>
  <si>
    <t>Boards / PAL</t>
  </si>
  <si>
    <t>ROXUL SAFE® Volume Calculator</t>
  </si>
  <si>
    <t>325089- ROXUL SAFE 1.5" x 24" x 48"</t>
  </si>
  <si>
    <t>325093- ROXUL SAFE 5" x 24" x 48"</t>
  </si>
  <si>
    <t>325160- ROXUL SAFE 6" x 24" x 48"</t>
  </si>
  <si>
    <t>Last Updated: July 1, 2022</t>
  </si>
  <si>
    <t>3-6</t>
  </si>
  <si>
    <t>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</si>
</sst>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/>
    <xf numFmtId="0" fontId="3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quotePrefix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quotePrefix="1" applyNumberFormat="1" applyFont="1" applyFill="1"/>
    <xf numFmtId="2" fontId="2" fillId="0" borderId="0" xfId="0" applyNumberFormat="1" applyFont="1" applyFill="1"/>
    <xf numFmtId="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9" fontId="3" fillId="4" borderId="0" xfId="0" applyNumberFormat="1" applyFont="1" applyFill="1"/>
    <xf numFmtId="164" fontId="2" fillId="0" borderId="0" xfId="2" applyFont="1"/>
    <xf numFmtId="2" fontId="2" fillId="0" borderId="0" xfId="0" applyNumberFormat="1" applyFont="1"/>
    <xf numFmtId="166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 wrapText="1"/>
    </xf>
    <xf numFmtId="16" fontId="4" fillId="0" borderId="0" xfId="0" quotePrefix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5B85-6029-4C54-827C-F461891B253A}">
  <sheetPr>
    <tabColor rgb="FFFF0000"/>
  </sheetPr>
  <dimension ref="A2:N40"/>
  <sheetViews>
    <sheetView showGridLines="0" tabSelected="1" zoomScale="110" zoomScaleNormal="110" workbookViewId="0">
      <selection activeCell="G15" sqref="G15"/>
    </sheetView>
  </sheetViews>
  <sheetFormatPr defaultRowHeight="12.75" x14ac:dyDescent="0.2"/>
  <cols>
    <col min="1" max="1" width="2.7109375" style="5" customWidth="1"/>
    <col min="2" max="2" width="43.140625" style="1" customWidth="1"/>
    <col min="3" max="3" width="20.7109375" style="1" customWidth="1"/>
    <col min="4" max="4" width="24.7109375" style="1" customWidth="1"/>
    <col min="5" max="5" width="12.28515625" style="1" customWidth="1"/>
    <col min="6" max="6" width="11.7109375" style="1" customWidth="1"/>
    <col min="7" max="7" width="14.85546875" style="1" customWidth="1"/>
    <col min="8" max="8" width="14.5703125" style="1" customWidth="1"/>
    <col min="9" max="10" width="12.5703125" style="1" customWidth="1"/>
    <col min="11" max="11" width="11.42578125" style="1" customWidth="1"/>
    <col min="12" max="12" width="13.5703125" style="1" customWidth="1"/>
    <col min="13" max="13" width="11.85546875" style="1" customWidth="1"/>
    <col min="14" max="14" width="13.28515625" style="1" customWidth="1"/>
    <col min="15" max="15" width="18.140625" style="1" customWidth="1"/>
    <col min="16" max="16384" width="9.140625" style="1"/>
  </cols>
  <sheetData>
    <row r="2" spans="1:14" ht="18" x14ac:dyDescent="0.25">
      <c r="B2" s="10" t="s">
        <v>75</v>
      </c>
    </row>
    <row r="3" spans="1:14" x14ac:dyDescent="0.2">
      <c r="B3" s="2" t="s">
        <v>79</v>
      </c>
    </row>
    <row r="4" spans="1:14" x14ac:dyDescent="0.2">
      <c r="B4" s="2" t="s">
        <v>56</v>
      </c>
    </row>
    <row r="5" spans="1:14" x14ac:dyDescent="0.2">
      <c r="B5" s="2"/>
    </row>
    <row r="6" spans="1:14" ht="21" customHeight="1" x14ac:dyDescent="0.2">
      <c r="B6" s="18" t="s">
        <v>54</v>
      </c>
    </row>
    <row r="7" spans="1:14" x14ac:dyDescent="0.2">
      <c r="I7" s="3"/>
    </row>
    <row r="8" spans="1:14" s="9" customFormat="1" x14ac:dyDescent="0.2">
      <c r="A8" s="8"/>
      <c r="B8" s="14" t="s">
        <v>52</v>
      </c>
      <c r="C8" s="14" t="s">
        <v>47</v>
      </c>
      <c r="D8" s="19"/>
      <c r="F8" s="1"/>
      <c r="G8" s="1"/>
      <c r="H8" s="1"/>
      <c r="I8" s="1"/>
    </row>
    <row r="9" spans="1:14" x14ac:dyDescent="0.2">
      <c r="A9" s="7" t="s">
        <v>39</v>
      </c>
      <c r="B9" s="20" t="s">
        <v>38</v>
      </c>
      <c r="C9" s="15">
        <v>15</v>
      </c>
      <c r="D9" s="21" t="s">
        <v>53</v>
      </c>
      <c r="M9" s="5"/>
      <c r="N9" s="5"/>
    </row>
    <row r="10" spans="1:14" x14ac:dyDescent="0.2">
      <c r="A10" s="7" t="s">
        <v>37</v>
      </c>
      <c r="B10" s="20" t="s">
        <v>36</v>
      </c>
      <c r="C10" s="15">
        <v>400</v>
      </c>
      <c r="D10" s="21" t="s">
        <v>53</v>
      </c>
      <c r="M10" s="5"/>
      <c r="N10" s="5"/>
    </row>
    <row r="11" spans="1:14" x14ac:dyDescent="0.2">
      <c r="A11" s="7" t="s">
        <v>35</v>
      </c>
      <c r="B11" s="20" t="s">
        <v>34</v>
      </c>
      <c r="C11" s="15">
        <v>400</v>
      </c>
      <c r="D11" s="21" t="s">
        <v>53</v>
      </c>
      <c r="M11" s="5"/>
      <c r="N11" s="5"/>
    </row>
    <row r="12" spans="1:14" x14ac:dyDescent="0.2">
      <c r="A12" s="7" t="s">
        <v>33</v>
      </c>
      <c r="B12" s="20" t="s">
        <v>32</v>
      </c>
      <c r="C12" s="26">
        <v>4</v>
      </c>
      <c r="D12" s="21" t="s">
        <v>53</v>
      </c>
      <c r="E12" s="29"/>
      <c r="M12" s="5"/>
      <c r="N12" s="5"/>
    </row>
    <row r="13" spans="1:14" x14ac:dyDescent="0.2">
      <c r="A13" s="7" t="s">
        <v>31</v>
      </c>
      <c r="B13" s="20" t="s">
        <v>30</v>
      </c>
      <c r="C13" s="26">
        <v>4</v>
      </c>
      <c r="D13" s="21" t="s">
        <v>53</v>
      </c>
      <c r="M13" s="5"/>
      <c r="N13" s="5"/>
    </row>
    <row r="14" spans="1:14" x14ac:dyDescent="0.2">
      <c r="A14" s="7" t="s">
        <v>62</v>
      </c>
      <c r="B14" s="20" t="s">
        <v>63</v>
      </c>
      <c r="C14" s="25">
        <v>0.25</v>
      </c>
      <c r="D14" s="21" t="s">
        <v>53</v>
      </c>
      <c r="M14" s="22"/>
      <c r="N14" s="22"/>
    </row>
    <row r="15" spans="1:14" x14ac:dyDescent="0.2">
      <c r="A15" s="7"/>
      <c r="B15" s="13"/>
      <c r="C15" s="13"/>
      <c r="D15" s="12"/>
      <c r="M15" s="5"/>
      <c r="N15" s="5"/>
    </row>
    <row r="16" spans="1:14" ht="21" customHeight="1" x14ac:dyDescent="0.2">
      <c r="A16" s="7"/>
      <c r="B16" s="17" t="s">
        <v>55</v>
      </c>
      <c r="C16" s="13"/>
      <c r="D16" s="12"/>
      <c r="M16" s="5"/>
      <c r="N16" s="5"/>
    </row>
    <row r="17" spans="2:14" x14ac:dyDescent="0.2">
      <c r="B17" s="2"/>
      <c r="G17" s="5"/>
      <c r="H17" s="5"/>
      <c r="I17" s="5"/>
      <c r="J17" s="5"/>
      <c r="K17" s="5"/>
      <c r="L17" s="5"/>
      <c r="M17" s="5"/>
      <c r="N17" s="5"/>
    </row>
    <row r="18" spans="2:14" ht="30" customHeight="1" x14ac:dyDescent="0.2">
      <c r="B18" s="11" t="s">
        <v>45</v>
      </c>
      <c r="C18" s="11" t="s">
        <v>68</v>
      </c>
      <c r="D18" s="11" t="s">
        <v>70</v>
      </c>
      <c r="E18" s="11" t="s">
        <v>46</v>
      </c>
      <c r="F18" s="11" t="s">
        <v>44</v>
      </c>
      <c r="G18" s="11" t="s">
        <v>48</v>
      </c>
      <c r="H18" s="11" t="s">
        <v>49</v>
      </c>
      <c r="I18" s="11" t="s">
        <v>43</v>
      </c>
      <c r="J18" s="11" t="s">
        <v>42</v>
      </c>
      <c r="K18" s="11" t="s">
        <v>74</v>
      </c>
      <c r="L18" s="11" t="s">
        <v>41</v>
      </c>
      <c r="M18" s="11" t="s">
        <v>40</v>
      </c>
      <c r="N18" s="11" t="s">
        <v>71</v>
      </c>
    </row>
    <row r="19" spans="2:14" ht="21" customHeight="1" x14ac:dyDescent="0.2">
      <c r="B19" s="30" t="str">
        <f>IFERROR(VLOOKUP($E19,Reference!$B$3:$E$10,4,FALSE),"Multiple ROXUL SAFE Materials Required")</f>
        <v>325160- ROXUL SAFE 6" x 24" x 48"</v>
      </c>
      <c r="C19" s="31">
        <f>IF(C14=Reference!C14,VLOOKUP('SAFE Volume Calculator'!C12,Reference!B:L,2,FALSE),IF('SAFE Volume Calculator'!C14=Reference!D14,VLOOKUP('SAFE Volume Calculator'!C12,Reference!B:L,3,FALSE),IF(C14=Reference!E14,VLOOKUP('SAFE Volume Calculator'!C12,Reference!B:L,4,FALSE),IF('SAFE Volume Calculator'!C14=Reference!F14,VLOOKUP('SAFE Volume Calculator'!C12,Reference!B:L,5,FALSE),IF(C14=Reference!G14,VLOOKUP('SAFE Volume Calculator'!C12,Reference!B:L,6,FALSE),IF('SAFE Volume Calculator'!C14=Reference!H14,VLOOKUP('SAFE Volume Calculator'!C12,Reference!B:L,7,FALSE),IF('SAFE Volume Calculator'!C14=Reference!I14,VLOOKUP('SAFE Volume Calculator'!C12,Reference!B:L,8,FALSE),IF(C14=Reference!J14,VLOOKUP('SAFE Volume Calculator'!C12,Reference!B:L,9,FALSE),IF('SAFE Volume Calculator'!C14=Reference!K14,VLOOKUP('SAFE Volume Calculator'!C12,Reference!B:L,10,FALSE),IF('SAFE Volume Calculator'!C14=Reference!L14,VLOOKUP('SAFE Volume Calculator'!C12,Reference!B:L,11,FALSE),0))))))))))</f>
        <v>5.33</v>
      </c>
      <c r="D19" s="31">
        <f>IFERROR(VLOOKUP(C19,Reference!J2:K10,1,FALSE),VLOOKUP(C19,Reference!J2:K10,2,TRUE))</f>
        <v>6</v>
      </c>
      <c r="E19" s="30" t="str">
        <f>D19&amp;"-"&amp;C13</f>
        <v>6-4</v>
      </c>
      <c r="F19" s="15">
        <f>VLOOKUP($E19,Reference!$B$2:$F$10,5,FALSE)</f>
        <v>6</v>
      </c>
      <c r="G19" s="15">
        <f>2*(C10+C11)</f>
        <v>1600</v>
      </c>
      <c r="H19" s="15">
        <f>G19*C9</f>
        <v>24000</v>
      </c>
      <c r="I19" s="15">
        <f>H19/4</f>
        <v>6000</v>
      </c>
      <c r="J19" s="15">
        <f>CEILING(I19/F19,1)</f>
        <v>1000</v>
      </c>
      <c r="K19" s="15">
        <f>VLOOKUP($B19,Reference!$E$2:$G$10,3,FALSE)</f>
        <v>30</v>
      </c>
      <c r="L19" s="15">
        <f>VLOOKUP($B19,Reference!$E$3:$I$10,4,FALSE)</f>
        <v>30</v>
      </c>
      <c r="M19" s="16">
        <f>VLOOKUP($B19,Reference!$E$3:$I$10,5,FALSE)</f>
        <v>1</v>
      </c>
      <c r="N19" s="15">
        <f>MAX(CEILING(J19/K19,1),M19)</f>
        <v>34</v>
      </c>
    </row>
    <row r="21" spans="2:14" x14ac:dyDescent="0.2">
      <c r="B21" s="2" t="s">
        <v>72</v>
      </c>
    </row>
    <row r="23" spans="2:14" x14ac:dyDescent="0.2">
      <c r="B23" s="4" t="s">
        <v>58</v>
      </c>
    </row>
    <row r="24" spans="2:14" x14ac:dyDescent="0.2">
      <c r="B24" s="2" t="s">
        <v>29</v>
      </c>
    </row>
    <row r="25" spans="2:14" x14ac:dyDescent="0.2">
      <c r="B25" s="2" t="s">
        <v>28</v>
      </c>
    </row>
    <row r="26" spans="2:14" x14ac:dyDescent="0.2">
      <c r="B26" s="2" t="s">
        <v>59</v>
      </c>
    </row>
    <row r="27" spans="2:14" x14ac:dyDescent="0.2">
      <c r="B27" s="2" t="s">
        <v>57</v>
      </c>
    </row>
    <row r="28" spans="2:14" x14ac:dyDescent="0.2">
      <c r="B28" s="2" t="s">
        <v>60</v>
      </c>
    </row>
    <row r="31" spans="2:14" x14ac:dyDescent="0.2">
      <c r="B31" s="13"/>
      <c r="C31" s="13"/>
      <c r="D31" s="13"/>
      <c r="E31" s="13"/>
    </row>
    <row r="32" spans="2:14" x14ac:dyDescent="0.2">
      <c r="B32" s="13"/>
      <c r="C32" s="13"/>
      <c r="D32" s="13"/>
      <c r="E32" s="13"/>
    </row>
    <row r="33" spans="2:5" x14ac:dyDescent="0.2">
      <c r="B33" s="13"/>
      <c r="C33" s="13"/>
      <c r="D33" s="13"/>
      <c r="E33" s="13"/>
    </row>
    <row r="34" spans="2:5" x14ac:dyDescent="0.2">
      <c r="B34" s="13"/>
      <c r="C34" s="13"/>
      <c r="D34" s="13"/>
      <c r="E34" s="13"/>
    </row>
    <row r="35" spans="2:5" x14ac:dyDescent="0.2">
      <c r="B35" s="13"/>
      <c r="C35" s="13"/>
      <c r="D35" s="13"/>
      <c r="E35" s="13"/>
    </row>
    <row r="36" spans="2:5" x14ac:dyDescent="0.2">
      <c r="B36" s="13"/>
      <c r="C36" s="13"/>
      <c r="D36" s="13"/>
      <c r="E36" s="13"/>
    </row>
    <row r="38" spans="2:5" x14ac:dyDescent="0.2">
      <c r="B38" s="2"/>
    </row>
    <row r="39" spans="2:5" x14ac:dyDescent="0.2">
      <c r="B39" s="2"/>
    </row>
    <row r="40" spans="2:5" x14ac:dyDescent="0.2">
      <c r="B40" s="2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203C-2613-422D-B906-8763CB5786F8}">
  <dimension ref="A2:N38"/>
  <sheetViews>
    <sheetView zoomScale="110" zoomScaleNormal="110" workbookViewId="0">
      <selection activeCell="B11" sqref="B11"/>
    </sheetView>
  </sheetViews>
  <sheetFormatPr defaultRowHeight="12.75" x14ac:dyDescent="0.2"/>
  <cols>
    <col min="1" max="1" width="2.42578125" style="1" customWidth="1"/>
    <col min="2" max="2" width="10.28515625" style="1" customWidth="1"/>
    <col min="3" max="3" width="13.5703125" style="1" customWidth="1"/>
    <col min="4" max="4" width="14.5703125" style="1" customWidth="1"/>
    <col min="5" max="5" width="35.42578125" style="1" customWidth="1"/>
    <col min="6" max="6" width="9.5703125" style="1" customWidth="1"/>
    <col min="7" max="7" width="13.28515625" style="1" customWidth="1"/>
    <col min="8" max="8" width="12.85546875" style="1" customWidth="1"/>
    <col min="9" max="9" width="10.85546875" style="1" customWidth="1"/>
    <col min="10" max="10" width="13.140625" style="1" customWidth="1"/>
    <col min="11" max="11" width="17" style="1" customWidth="1"/>
    <col min="12" max="12" width="10" style="1" customWidth="1"/>
    <col min="13" max="16384" width="9.140625" style="1"/>
  </cols>
  <sheetData>
    <row r="2" spans="1:14" x14ac:dyDescent="0.2">
      <c r="B2" s="3" t="s">
        <v>27</v>
      </c>
      <c r="C2" s="3" t="s">
        <v>26</v>
      </c>
      <c r="D2" s="3" t="s">
        <v>25</v>
      </c>
      <c r="E2" s="3" t="s">
        <v>24</v>
      </c>
      <c r="F2" s="3" t="s">
        <v>23</v>
      </c>
      <c r="G2" s="3" t="s">
        <v>73</v>
      </c>
      <c r="H2" s="3" t="s">
        <v>50</v>
      </c>
      <c r="I2" s="3" t="s">
        <v>51</v>
      </c>
      <c r="J2" s="3" t="s">
        <v>65</v>
      </c>
      <c r="K2" s="3" t="s">
        <v>67</v>
      </c>
      <c r="N2" s="1" t="s">
        <v>66</v>
      </c>
    </row>
    <row r="3" spans="1:14" x14ac:dyDescent="0.2">
      <c r="B3" s="32" t="s">
        <v>22</v>
      </c>
      <c r="C3" s="32" t="s">
        <v>21</v>
      </c>
      <c r="D3" s="32" t="s">
        <v>20</v>
      </c>
      <c r="E3" s="32" t="s">
        <v>76</v>
      </c>
      <c r="F3" s="32">
        <v>6</v>
      </c>
      <c r="G3" s="32">
        <v>120</v>
      </c>
      <c r="H3" s="32">
        <v>120</v>
      </c>
      <c r="I3" s="32">
        <v>1</v>
      </c>
      <c r="J3" s="32">
        <v>1.5</v>
      </c>
      <c r="K3" s="32">
        <v>2</v>
      </c>
    </row>
    <row r="4" spans="1:14" x14ac:dyDescent="0.2">
      <c r="B4" s="36" t="s">
        <v>19</v>
      </c>
      <c r="C4" s="32" t="s">
        <v>18</v>
      </c>
      <c r="D4" s="32" t="s">
        <v>17</v>
      </c>
      <c r="E4" s="32" t="s">
        <v>16</v>
      </c>
      <c r="F4" s="32">
        <v>6</v>
      </c>
      <c r="G4" s="32">
        <v>96</v>
      </c>
      <c r="H4" s="32">
        <v>96</v>
      </c>
      <c r="I4" s="32">
        <v>1</v>
      </c>
      <c r="J4" s="32">
        <v>2</v>
      </c>
      <c r="K4" s="32">
        <v>3</v>
      </c>
    </row>
    <row r="5" spans="1:14" x14ac:dyDescent="0.2">
      <c r="B5" s="36" t="s">
        <v>15</v>
      </c>
      <c r="C5" s="32" t="s">
        <v>14</v>
      </c>
      <c r="D5" s="32" t="s">
        <v>12</v>
      </c>
      <c r="E5" s="32" t="s">
        <v>11</v>
      </c>
      <c r="F5" s="32">
        <v>6</v>
      </c>
      <c r="G5" s="32">
        <v>60</v>
      </c>
      <c r="H5" s="32">
        <v>60</v>
      </c>
      <c r="I5" s="32">
        <v>1</v>
      </c>
      <c r="J5" s="32">
        <v>3</v>
      </c>
      <c r="K5" s="32">
        <v>4</v>
      </c>
    </row>
    <row r="6" spans="1:14" x14ac:dyDescent="0.2">
      <c r="B6" s="36" t="s">
        <v>80</v>
      </c>
      <c r="C6" s="32" t="s">
        <v>13</v>
      </c>
      <c r="D6" s="32" t="s">
        <v>12</v>
      </c>
      <c r="E6" s="32" t="s">
        <v>11</v>
      </c>
      <c r="F6" s="32">
        <v>4</v>
      </c>
      <c r="G6" s="32">
        <v>60</v>
      </c>
      <c r="H6" s="32">
        <v>60</v>
      </c>
      <c r="I6" s="32">
        <v>1</v>
      </c>
      <c r="J6" s="32">
        <v>3</v>
      </c>
      <c r="K6" s="32">
        <v>4</v>
      </c>
    </row>
    <row r="7" spans="1:14" x14ac:dyDescent="0.2">
      <c r="B7" s="36" t="s">
        <v>10</v>
      </c>
      <c r="C7" s="32" t="s">
        <v>9</v>
      </c>
      <c r="D7" s="32" t="s">
        <v>7</v>
      </c>
      <c r="E7" s="32" t="s">
        <v>6</v>
      </c>
      <c r="F7" s="32">
        <v>6</v>
      </c>
      <c r="G7" s="32">
        <v>48</v>
      </c>
      <c r="H7" s="32">
        <v>48</v>
      </c>
      <c r="I7" s="32">
        <v>1</v>
      </c>
      <c r="J7" s="32">
        <v>4</v>
      </c>
      <c r="K7" s="32">
        <v>5</v>
      </c>
    </row>
    <row r="8" spans="1:14" x14ac:dyDescent="0.2">
      <c r="B8" s="36" t="s">
        <v>81</v>
      </c>
      <c r="C8" s="32" t="s">
        <v>8</v>
      </c>
      <c r="D8" s="32" t="s">
        <v>7</v>
      </c>
      <c r="E8" s="32" t="s">
        <v>6</v>
      </c>
      <c r="F8" s="32">
        <v>4</v>
      </c>
      <c r="G8" s="32">
        <v>48</v>
      </c>
      <c r="H8" s="32">
        <v>48</v>
      </c>
      <c r="I8" s="32">
        <v>1</v>
      </c>
      <c r="J8" s="32">
        <v>4</v>
      </c>
      <c r="K8" s="32">
        <v>5</v>
      </c>
    </row>
    <row r="9" spans="1:14" x14ac:dyDescent="0.2">
      <c r="B9" s="36" t="s">
        <v>5</v>
      </c>
      <c r="C9" s="32" t="s">
        <v>4</v>
      </c>
      <c r="D9" s="32" t="s">
        <v>3</v>
      </c>
      <c r="E9" s="32" t="s">
        <v>77</v>
      </c>
      <c r="F9" s="32">
        <v>6</v>
      </c>
      <c r="G9" s="32">
        <v>36</v>
      </c>
      <c r="H9" s="32">
        <v>468</v>
      </c>
      <c r="I9" s="32">
        <v>13</v>
      </c>
      <c r="J9" s="32">
        <v>5</v>
      </c>
      <c r="K9" s="32">
        <v>6</v>
      </c>
    </row>
    <row r="10" spans="1:14" x14ac:dyDescent="0.2">
      <c r="B10" s="36" t="s">
        <v>2</v>
      </c>
      <c r="C10" s="32" t="s">
        <v>1</v>
      </c>
      <c r="D10" s="32" t="s">
        <v>0</v>
      </c>
      <c r="E10" s="32" t="s">
        <v>78</v>
      </c>
      <c r="F10" s="32">
        <v>6</v>
      </c>
      <c r="G10" s="32">
        <v>30</v>
      </c>
      <c r="H10" s="32">
        <v>30</v>
      </c>
      <c r="I10" s="32">
        <v>1</v>
      </c>
      <c r="J10" s="32">
        <v>6</v>
      </c>
      <c r="K10" s="33" t="s">
        <v>69</v>
      </c>
    </row>
    <row r="12" spans="1:14" x14ac:dyDescent="0.2">
      <c r="A12" s="6"/>
      <c r="C12" s="6"/>
      <c r="D12" s="6"/>
      <c r="E12" s="6"/>
    </row>
    <row r="13" spans="1:14" s="6" customFormat="1" x14ac:dyDescent="0.2">
      <c r="B13" s="35" t="s">
        <v>61</v>
      </c>
      <c r="C13" s="34" t="s">
        <v>64</v>
      </c>
      <c r="D13" s="34"/>
      <c r="E13" s="34"/>
      <c r="F13" s="34"/>
      <c r="G13" s="34"/>
      <c r="H13" s="34"/>
      <c r="I13" s="34"/>
      <c r="J13" s="34"/>
      <c r="K13" s="34"/>
      <c r="L13" s="34"/>
    </row>
    <row r="14" spans="1:14" s="6" customFormat="1" x14ac:dyDescent="0.2">
      <c r="B14" s="35"/>
      <c r="C14" s="27">
        <v>0.1</v>
      </c>
      <c r="D14" s="27">
        <v>0.15</v>
      </c>
      <c r="E14" s="27">
        <v>0.2</v>
      </c>
      <c r="F14" s="27">
        <v>0.25</v>
      </c>
      <c r="G14" s="27">
        <v>0.3</v>
      </c>
      <c r="H14" s="27">
        <v>0.33</v>
      </c>
      <c r="I14" s="27">
        <v>0.35</v>
      </c>
      <c r="J14" s="27">
        <v>0.4</v>
      </c>
      <c r="K14" s="27">
        <v>0.45</v>
      </c>
      <c r="L14" s="27">
        <v>0.5</v>
      </c>
    </row>
    <row r="15" spans="1:14" s="6" customFormat="1" x14ac:dyDescent="0.2">
      <c r="B15" s="23">
        <v>0.5</v>
      </c>
      <c r="C15" s="24">
        <v>0.56000000000000005</v>
      </c>
      <c r="D15" s="24">
        <v>0.59</v>
      </c>
      <c r="E15" s="24">
        <v>0.63</v>
      </c>
      <c r="F15" s="24">
        <v>0.67</v>
      </c>
      <c r="G15" s="24">
        <v>0.71</v>
      </c>
      <c r="H15" s="24">
        <v>0.75</v>
      </c>
      <c r="I15" s="24">
        <v>0.77</v>
      </c>
      <c r="J15" s="24">
        <v>0.83</v>
      </c>
      <c r="K15" s="24">
        <v>0.91</v>
      </c>
      <c r="L15" s="24">
        <v>1</v>
      </c>
    </row>
    <row r="16" spans="1:14" s="6" customFormat="1" x14ac:dyDescent="0.2">
      <c r="B16" s="23">
        <v>1</v>
      </c>
      <c r="C16" s="24">
        <v>1.1100000000000001</v>
      </c>
      <c r="D16" s="24">
        <v>1.18</v>
      </c>
      <c r="E16" s="24">
        <v>1.25</v>
      </c>
      <c r="F16" s="24">
        <v>1.33</v>
      </c>
      <c r="G16" s="24">
        <v>1.43</v>
      </c>
      <c r="H16" s="24">
        <v>1.49</v>
      </c>
      <c r="I16" s="24">
        <v>1.54</v>
      </c>
      <c r="J16" s="24">
        <v>1.67</v>
      </c>
      <c r="K16" s="24">
        <v>1.82</v>
      </c>
      <c r="L16" s="24">
        <v>2</v>
      </c>
    </row>
    <row r="17" spans="2:12" s="6" customFormat="1" x14ac:dyDescent="0.2">
      <c r="B17" s="24">
        <v>1.5</v>
      </c>
      <c r="C17" s="24">
        <v>1.67</v>
      </c>
      <c r="D17" s="24">
        <v>1.76</v>
      </c>
      <c r="E17" s="24">
        <v>1.88</v>
      </c>
      <c r="F17" s="24">
        <v>2</v>
      </c>
      <c r="G17" s="24">
        <v>2.14</v>
      </c>
      <c r="H17" s="24">
        <v>2.2400000000000002</v>
      </c>
      <c r="I17" s="24">
        <v>2.31</v>
      </c>
      <c r="J17" s="24">
        <v>2.5</v>
      </c>
      <c r="K17" s="24">
        <v>2.73</v>
      </c>
      <c r="L17" s="24">
        <v>3</v>
      </c>
    </row>
    <row r="18" spans="2:12" s="6" customFormat="1" x14ac:dyDescent="0.2">
      <c r="B18" s="24">
        <v>2</v>
      </c>
      <c r="C18" s="24">
        <v>2.2200000000000002</v>
      </c>
      <c r="D18" s="24">
        <v>2.35</v>
      </c>
      <c r="E18" s="24">
        <v>2.5</v>
      </c>
      <c r="F18" s="24">
        <v>2.67</v>
      </c>
      <c r="G18" s="24">
        <v>2.86</v>
      </c>
      <c r="H18" s="24">
        <v>2.99</v>
      </c>
      <c r="I18" s="24">
        <v>3.08</v>
      </c>
      <c r="J18" s="24">
        <v>3.33</v>
      </c>
      <c r="K18" s="24">
        <v>3.64</v>
      </c>
      <c r="L18" s="24">
        <v>4</v>
      </c>
    </row>
    <row r="19" spans="2:12" s="6" customFormat="1" x14ac:dyDescent="0.2">
      <c r="B19" s="24">
        <v>2.5</v>
      </c>
      <c r="C19" s="24">
        <v>2.78</v>
      </c>
      <c r="D19" s="24">
        <v>2.94</v>
      </c>
      <c r="E19" s="24">
        <v>3.13</v>
      </c>
      <c r="F19" s="24">
        <v>3.33</v>
      </c>
      <c r="G19" s="24">
        <v>3.57</v>
      </c>
      <c r="H19" s="24">
        <v>3.73</v>
      </c>
      <c r="I19" s="24">
        <v>3.85</v>
      </c>
      <c r="J19" s="24">
        <v>4.17</v>
      </c>
      <c r="K19" s="24">
        <v>4.55</v>
      </c>
      <c r="L19" s="24">
        <v>5</v>
      </c>
    </row>
    <row r="20" spans="2:12" s="6" customFormat="1" x14ac:dyDescent="0.2">
      <c r="B20" s="24">
        <v>3</v>
      </c>
      <c r="C20" s="24">
        <v>3.33</v>
      </c>
      <c r="D20" s="24">
        <v>3.53</v>
      </c>
      <c r="E20" s="24">
        <v>3.75</v>
      </c>
      <c r="F20" s="24">
        <v>4</v>
      </c>
      <c r="G20" s="24">
        <v>4.29</v>
      </c>
      <c r="H20" s="24">
        <v>4.4800000000000004</v>
      </c>
      <c r="I20" s="24">
        <v>4.62</v>
      </c>
      <c r="J20" s="24">
        <v>5</v>
      </c>
      <c r="K20" s="24">
        <v>5.45</v>
      </c>
      <c r="L20" s="24">
        <v>6</v>
      </c>
    </row>
    <row r="21" spans="2:12" s="6" customFormat="1" x14ac:dyDescent="0.2">
      <c r="B21" s="24">
        <v>3.5</v>
      </c>
      <c r="C21" s="24">
        <v>3.89</v>
      </c>
      <c r="D21" s="24">
        <v>4.12</v>
      </c>
      <c r="E21" s="24">
        <v>4.38</v>
      </c>
      <c r="F21" s="24">
        <v>4.67</v>
      </c>
      <c r="G21" s="24">
        <v>5</v>
      </c>
      <c r="H21" s="24">
        <v>5.22</v>
      </c>
      <c r="I21" s="24">
        <v>5.38</v>
      </c>
      <c r="J21" s="24">
        <v>5.83</v>
      </c>
      <c r="K21" s="24">
        <v>6.36</v>
      </c>
      <c r="L21" s="24">
        <v>7</v>
      </c>
    </row>
    <row r="22" spans="2:12" s="6" customFormat="1" x14ac:dyDescent="0.2">
      <c r="B22" s="24">
        <v>4</v>
      </c>
      <c r="C22" s="24">
        <v>4.4400000000000004</v>
      </c>
      <c r="D22" s="24">
        <v>4.71</v>
      </c>
      <c r="E22" s="24">
        <v>5</v>
      </c>
      <c r="F22" s="24">
        <v>5.33</v>
      </c>
      <c r="G22" s="24">
        <v>5.71</v>
      </c>
      <c r="H22" s="24">
        <v>5.97</v>
      </c>
      <c r="I22" s="24">
        <v>6.15</v>
      </c>
      <c r="J22" s="24">
        <v>6.67</v>
      </c>
      <c r="K22" s="24">
        <v>7.27</v>
      </c>
      <c r="L22" s="24">
        <v>8</v>
      </c>
    </row>
    <row r="23" spans="2:12" s="6" customFormat="1" x14ac:dyDescent="0.2">
      <c r="B23" s="24">
        <v>4.5</v>
      </c>
      <c r="C23" s="24">
        <v>5</v>
      </c>
      <c r="D23" s="24">
        <v>5.29</v>
      </c>
      <c r="E23" s="24">
        <v>5.63</v>
      </c>
      <c r="F23" s="24">
        <v>6</v>
      </c>
      <c r="G23" s="24">
        <v>6.43</v>
      </c>
      <c r="H23" s="24">
        <v>6.72</v>
      </c>
      <c r="I23" s="24">
        <v>6.92</v>
      </c>
      <c r="J23" s="24">
        <v>7.5</v>
      </c>
      <c r="K23" s="24">
        <v>8.18</v>
      </c>
      <c r="L23" s="24">
        <v>9</v>
      </c>
    </row>
    <row r="24" spans="2:12" s="6" customFormat="1" x14ac:dyDescent="0.2">
      <c r="B24" s="24">
        <v>5</v>
      </c>
      <c r="C24" s="24">
        <v>5.56</v>
      </c>
      <c r="D24" s="24">
        <v>5.88</v>
      </c>
      <c r="E24" s="24">
        <v>6.25</v>
      </c>
      <c r="F24" s="24">
        <v>6.67</v>
      </c>
      <c r="G24" s="24">
        <v>7.14</v>
      </c>
      <c r="H24" s="24">
        <v>7.46</v>
      </c>
      <c r="I24" s="24">
        <v>7.69</v>
      </c>
      <c r="J24" s="24">
        <v>8.33</v>
      </c>
      <c r="K24" s="24">
        <v>9.09</v>
      </c>
      <c r="L24" s="24">
        <v>10</v>
      </c>
    </row>
    <row r="25" spans="2:12" s="6" customFormat="1" x14ac:dyDescent="0.2">
      <c r="B25" s="24">
        <v>5.5</v>
      </c>
      <c r="C25" s="24">
        <v>6.11</v>
      </c>
      <c r="D25" s="24">
        <v>6.47</v>
      </c>
      <c r="E25" s="24">
        <v>6.88</v>
      </c>
      <c r="F25" s="24">
        <v>7.33</v>
      </c>
      <c r="G25" s="24">
        <v>7.86</v>
      </c>
      <c r="H25" s="24">
        <v>8.2100000000000009</v>
      </c>
      <c r="I25" s="24">
        <v>8.4600000000000009</v>
      </c>
      <c r="J25" s="24">
        <v>9.17</v>
      </c>
      <c r="K25" s="24">
        <v>10</v>
      </c>
      <c r="L25" s="24">
        <v>11</v>
      </c>
    </row>
    <row r="26" spans="2:12" s="6" customFormat="1" x14ac:dyDescent="0.2">
      <c r="B26" s="24">
        <v>6</v>
      </c>
      <c r="C26" s="24">
        <v>6.67</v>
      </c>
      <c r="D26" s="24">
        <v>7.06</v>
      </c>
      <c r="E26" s="24">
        <v>7.5</v>
      </c>
      <c r="F26" s="24">
        <v>8</v>
      </c>
      <c r="G26" s="24">
        <v>8.57</v>
      </c>
      <c r="H26" s="24">
        <v>8.9600000000000009</v>
      </c>
      <c r="I26" s="24">
        <v>9.23</v>
      </c>
      <c r="J26" s="24">
        <v>10</v>
      </c>
      <c r="K26" s="24">
        <v>10.91</v>
      </c>
      <c r="L26" s="24">
        <v>12</v>
      </c>
    </row>
    <row r="27" spans="2:12" s="6" customFormat="1" x14ac:dyDescent="0.2">
      <c r="B27" s="24">
        <v>6.5</v>
      </c>
      <c r="C27" s="24">
        <v>7.22</v>
      </c>
      <c r="D27" s="24">
        <v>7.65</v>
      </c>
      <c r="E27" s="24">
        <v>8.1300000000000008</v>
      </c>
      <c r="F27" s="24">
        <v>8.67</v>
      </c>
      <c r="G27" s="24">
        <v>9.2899999999999991</v>
      </c>
      <c r="H27" s="24">
        <v>9.6999999999999993</v>
      </c>
      <c r="I27" s="24">
        <v>10</v>
      </c>
      <c r="J27" s="24">
        <v>10.83</v>
      </c>
      <c r="K27" s="24">
        <v>11.82</v>
      </c>
      <c r="L27" s="24">
        <v>13</v>
      </c>
    </row>
    <row r="28" spans="2:12" s="6" customFormat="1" x14ac:dyDescent="0.2">
      <c r="B28" s="24">
        <v>7</v>
      </c>
      <c r="C28" s="24">
        <v>7.78</v>
      </c>
      <c r="D28" s="24">
        <v>8.24</v>
      </c>
      <c r="E28" s="24">
        <v>8.75</v>
      </c>
      <c r="F28" s="24">
        <v>9.33</v>
      </c>
      <c r="G28" s="24">
        <v>10</v>
      </c>
      <c r="H28" s="24">
        <v>10.45</v>
      </c>
      <c r="I28" s="24">
        <v>10.77</v>
      </c>
      <c r="J28" s="24">
        <v>11.67</v>
      </c>
      <c r="K28" s="24">
        <v>12.73</v>
      </c>
      <c r="L28" s="24">
        <v>14</v>
      </c>
    </row>
    <row r="29" spans="2:12" s="6" customFormat="1" x14ac:dyDescent="0.2">
      <c r="B29" s="24">
        <v>7.5</v>
      </c>
      <c r="C29" s="24">
        <v>8.33</v>
      </c>
      <c r="D29" s="24">
        <v>8.82</v>
      </c>
      <c r="E29" s="24">
        <v>9.3800000000000008</v>
      </c>
      <c r="F29" s="24">
        <v>10</v>
      </c>
      <c r="G29" s="24">
        <v>10.71</v>
      </c>
      <c r="H29" s="24">
        <v>11.19</v>
      </c>
      <c r="I29" s="24">
        <v>11.54</v>
      </c>
      <c r="J29" s="24">
        <v>12.5</v>
      </c>
      <c r="K29" s="24">
        <v>13.64</v>
      </c>
      <c r="L29" s="24">
        <v>15</v>
      </c>
    </row>
    <row r="30" spans="2:12" s="6" customFormat="1" x14ac:dyDescent="0.2">
      <c r="B30" s="24">
        <v>8</v>
      </c>
      <c r="C30" s="24">
        <v>8.89</v>
      </c>
      <c r="D30" s="24">
        <v>9.41</v>
      </c>
      <c r="E30" s="24">
        <v>10</v>
      </c>
      <c r="F30" s="24">
        <v>10.37</v>
      </c>
      <c r="G30" s="24">
        <v>11.43</v>
      </c>
      <c r="H30" s="24">
        <v>11.94</v>
      </c>
      <c r="I30" s="24">
        <v>12.31</v>
      </c>
      <c r="J30" s="24">
        <v>13.33</v>
      </c>
      <c r="K30" s="24">
        <v>14.55</v>
      </c>
      <c r="L30" s="24">
        <v>16</v>
      </c>
    </row>
    <row r="31" spans="2:12" s="6" customFormat="1" x14ac:dyDescent="0.2">
      <c r="B31" s="24">
        <v>8.5</v>
      </c>
      <c r="C31" s="24">
        <v>9.44</v>
      </c>
      <c r="D31" s="24">
        <v>10</v>
      </c>
      <c r="E31" s="24">
        <v>10.63</v>
      </c>
      <c r="F31" s="24">
        <v>11.33</v>
      </c>
      <c r="G31" s="24">
        <v>12.14</v>
      </c>
      <c r="H31" s="24">
        <v>12.69</v>
      </c>
      <c r="I31" s="24">
        <v>13.08</v>
      </c>
      <c r="J31" s="24">
        <v>14.17</v>
      </c>
      <c r="K31" s="24">
        <v>15.45</v>
      </c>
      <c r="L31" s="24">
        <v>17</v>
      </c>
    </row>
    <row r="32" spans="2:12" s="6" customFormat="1" x14ac:dyDescent="0.2">
      <c r="B32" s="24">
        <v>9</v>
      </c>
      <c r="C32" s="24">
        <v>10</v>
      </c>
      <c r="D32" s="24">
        <v>10.59</v>
      </c>
      <c r="E32" s="24">
        <v>11.25</v>
      </c>
      <c r="F32" s="24">
        <v>12</v>
      </c>
      <c r="G32" s="24">
        <v>12.86</v>
      </c>
      <c r="H32" s="24">
        <v>13.43</v>
      </c>
      <c r="I32" s="24">
        <v>13.85</v>
      </c>
      <c r="J32" s="24">
        <v>15</v>
      </c>
      <c r="K32" s="24">
        <v>16.36</v>
      </c>
      <c r="L32" s="24">
        <v>18</v>
      </c>
    </row>
    <row r="33" spans="2:12" s="6" customFormat="1" x14ac:dyDescent="0.2">
      <c r="B33" s="24">
        <v>9.5</v>
      </c>
      <c r="C33" s="24">
        <v>10.56</v>
      </c>
      <c r="D33" s="24">
        <v>11.18</v>
      </c>
      <c r="E33" s="24">
        <v>11.88</v>
      </c>
      <c r="F33" s="24">
        <v>12.67</v>
      </c>
      <c r="G33" s="24">
        <v>13.57</v>
      </c>
      <c r="H33" s="24">
        <v>14.18</v>
      </c>
      <c r="I33" s="24">
        <v>14.62</v>
      </c>
      <c r="J33" s="24">
        <v>15.83</v>
      </c>
      <c r="K33" s="24">
        <v>17.27</v>
      </c>
      <c r="L33" s="24">
        <v>19</v>
      </c>
    </row>
    <row r="34" spans="2:12" s="6" customFormat="1" x14ac:dyDescent="0.2">
      <c r="B34" s="24">
        <v>10</v>
      </c>
      <c r="C34" s="24">
        <v>11.11</v>
      </c>
      <c r="D34" s="24">
        <v>11.76</v>
      </c>
      <c r="E34" s="24">
        <v>12.5</v>
      </c>
      <c r="F34" s="24">
        <v>13.33</v>
      </c>
      <c r="G34" s="24">
        <v>14.29</v>
      </c>
      <c r="H34" s="24">
        <v>14.93</v>
      </c>
      <c r="I34" s="24">
        <v>15.38</v>
      </c>
      <c r="J34" s="24">
        <v>16.670000000000002</v>
      </c>
      <c r="K34" s="24">
        <v>18.18</v>
      </c>
      <c r="L34" s="24">
        <v>20</v>
      </c>
    </row>
    <row r="37" spans="2:12" x14ac:dyDescent="0.2">
      <c r="D37" s="28"/>
    </row>
    <row r="38" spans="2:12" x14ac:dyDescent="0.2">
      <c r="D38" s="28"/>
    </row>
  </sheetData>
  <mergeCells count="2">
    <mergeCell ref="C13:L13"/>
    <mergeCell ref="B13:B14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7_StrengthsofStone xmlns="5cedab66-dc89-49ed-bd92-0956190b60bf" xsi:nil="true"/>
    <lcf76f155ced4ddcb4097134ff3c332f xmlns="5cedab66-dc89-49ed-bd92-0956190b60bf">
      <Terms xmlns="http://schemas.microsoft.com/office/infopath/2007/PartnerControls"/>
    </lcf76f155ced4ddcb4097134ff3c332f>
    <TaxCatchAll xmlns="b02b6c5c-9b2c-497a-8e77-f4e3059c6b62" xsi:nil="true"/>
    <CountrySpecific xmlns="5cedab66-dc89-49ed-bd92-0956190b60bf" xsi:nil="true"/>
    <Wheretouse xmlns="5cedab66-dc89-49ed-bd92-0956190b60bf">Internal use only</Wheretouse>
    <Application0 xmlns="5cedab66-dc89-49ed-bd92-0956190b60bf" xsi:nil="true"/>
    <Application xmlns="5cedab66-dc89-49ed-bd92-0956190b60bf" xsi:nil="true"/>
    <Trainingfunction xmlns="5cedab66-dc89-49ed-bd92-0956190b60b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ECED9AAFBC848947DE632FC979F40" ma:contentTypeVersion="25" ma:contentTypeDescription="Create a new document." ma:contentTypeScope="" ma:versionID="6077ec86330ef5da7c7cde3345c8450c">
  <xsd:schema xmlns:xsd="http://www.w3.org/2001/XMLSchema" xmlns:xs="http://www.w3.org/2001/XMLSchema" xmlns:p="http://schemas.microsoft.com/office/2006/metadata/properties" xmlns:ns2="5cedab66-dc89-49ed-bd92-0956190b60bf" xmlns:ns3="7337cac0-5283-4095-9d5c-6a25640a224e" xmlns:ns4="b02b6c5c-9b2c-497a-8e77-f4e3059c6b62" targetNamespace="http://schemas.microsoft.com/office/2006/metadata/properties" ma:root="true" ma:fieldsID="eeb5ec02fe7229ce19bbcd78bdc47642" ns2:_="" ns3:_="" ns4:_="">
    <xsd:import namespace="5cedab66-dc89-49ed-bd92-0956190b60bf"/>
    <xsd:import namespace="7337cac0-5283-4095-9d5c-6a25640a224e"/>
    <xsd:import namespace="b02b6c5c-9b2c-497a-8e77-f4e3059c6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Wheretouse"/>
                <xsd:element ref="ns2:_x0037_StrengthsofStone" minOccurs="0"/>
                <xsd:element ref="ns2:Application" minOccurs="0"/>
                <xsd:element ref="ns3:SharedWithUsers" minOccurs="0"/>
                <xsd:element ref="ns3:SharedWithDetails" minOccurs="0"/>
                <xsd:element ref="ns2:Trainingfuncti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Application0" minOccurs="0"/>
                <xsd:element ref="ns2:MediaLengthInSeconds" minOccurs="0"/>
                <xsd:element ref="ns2:CountrySpecific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dab66-dc89-49ed-bd92-0956190b6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Wheretouse" ma:index="10" ma:displayName="Where2use" ma:default="Internal use only" ma:format="Dropdown" ma:internalName="Wheretouse">
      <xsd:simpleType>
        <xsd:restriction base="dms:Choice">
          <xsd:enumeration value="Template"/>
          <xsd:enumeration value="Internal use only"/>
          <xsd:enumeration value="External use"/>
          <xsd:enumeration value="Internal/External use"/>
        </xsd:restriction>
      </xsd:simpleType>
    </xsd:element>
    <xsd:element name="_x0037_StrengthsofStone" ma:index="11" nillable="true" ma:displayName="7StrengthsOfStone" ma:description="Choose all the apply" ma:format="Dropdown" ma:internalName="_x0037_StrengthsofSto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re Resilience"/>
                    <xsd:enumeration value="Circularity"/>
                    <xsd:enumeration value="Acoustic Capability"/>
                    <xsd:enumeration value="Robustness"/>
                    <xsd:enumeration value="Aesthetics"/>
                    <xsd:enumeration value="Thermal Properties"/>
                    <xsd:enumeration value="Water Properties"/>
                    <xsd:enumeration value="Not Applicable"/>
                  </xsd:restriction>
                </xsd:simpleType>
              </xsd:element>
            </xsd:sequence>
          </xsd:extension>
        </xsd:complexContent>
      </xsd:complexType>
    </xsd:element>
    <xsd:element name="Application" ma:index="12" nillable="true" ma:displayName="Application " ma:format="Dropdown" ma:internalName="App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duct Overview "/>
                    <xsd:enumeration value="New Product Launch"/>
                    <xsd:enumeration value="Thermal Batt"/>
                    <xsd:enumeration value="Exterior Wall"/>
                    <xsd:enumeration value="Acoustic Batt"/>
                    <xsd:enumeration value="Core Solutions"/>
                    <xsd:enumeration value="Roofing "/>
                    <xsd:enumeration value="Industrial Wall"/>
                    <xsd:enumeration value="Others"/>
                    <xsd:enumeration value="Not Applicable "/>
                  </xsd:restriction>
                </xsd:simpleType>
              </xsd:element>
            </xsd:sequence>
          </xsd:extension>
        </xsd:complexContent>
      </xsd:complexType>
    </xsd:element>
    <xsd:element name="Trainingfunction" ma:index="15" nillable="true" ma:displayName="TrainingFunction" ma:format="Dropdown" ma:internalName="Trainingfunc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duct Training"/>
                    <xsd:enumeration value="Business Training"/>
                    <xsd:enumeration value="Technical Training"/>
                  </xsd:restriction>
                </xsd:simpleType>
              </xsd:element>
            </xsd:sequence>
          </xsd:extension>
        </xsd:complexContent>
      </xsd:complex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Application0" ma:index="19" nillable="true" ma:displayName="Application" ma:description="Application of products as per Finance " ma:format="Dropdown" ma:internalName="Application0">
      <xsd:simpleType>
        <xsd:restriction base="dms:Choice">
          <xsd:enumeration value="Thermal Batt"/>
          <xsd:enumeration value="Exterior Wall"/>
          <xsd:enumeration value="Acoustic Batt"/>
          <xsd:enumeration value="Roofing"/>
          <xsd:enumeration value="Industrial Wall"/>
          <xsd:enumeration value="Others"/>
          <xsd:enumeration value="Core Solutions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CountrySpecific" ma:index="21" nillable="true" ma:displayName="CountrySpecific" ma:format="Dropdown" ma:internalName="CountrySpecific">
      <xsd:simpleType>
        <xsd:restriction base="dms:Choice">
          <xsd:enumeration value="Canada only"/>
          <xsd:enumeration value="United States only"/>
          <xsd:enumeration value="Choice 3"/>
        </xsd:restriction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d35e3e85-aa28-475b-b628-8a48be53c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7cac0-5283-4095-9d5c-6a25640a2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b6c5c-9b2c-497a-8e77-f4e3059c6b62" elementFormDefault="qualified">
    <xsd:import namespace="http://schemas.microsoft.com/office/2006/documentManagement/types"/>
    <xsd:import namespace="http://schemas.microsoft.com/office/infopath/2007/PartnerControls"/>
    <xsd:element name="TaxCatchAll" ma:index="30" nillable="true" ma:displayName="Taxonomy Catch All Column" ma:hidden="true" ma:list="{d55e5074-d7b4-4ae4-b261-99beb4441398}" ma:internalName="TaxCatchAll" ma:showField="CatchAllData" ma:web="7337cac0-5283-4095-9d5c-6a25640a2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58C08E-5DEC-4F1C-A72A-FBFD30587106}">
  <ds:schemaRefs>
    <ds:schemaRef ds:uri="http://schemas.microsoft.com/office/2006/metadata/properties"/>
    <ds:schemaRef ds:uri="http://schemas.microsoft.com/office/infopath/2007/PartnerControls"/>
    <ds:schemaRef ds:uri="5cedab66-dc89-49ed-bd92-0956190b60bf"/>
    <ds:schemaRef ds:uri="b02b6c5c-9b2c-497a-8e77-f4e3059c6b62"/>
  </ds:schemaRefs>
</ds:datastoreItem>
</file>

<file path=customXml/itemProps2.xml><?xml version="1.0" encoding="utf-8"?>
<ds:datastoreItem xmlns:ds="http://schemas.openxmlformats.org/officeDocument/2006/customXml" ds:itemID="{518D171E-AB9A-4A50-AE50-D264D7168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dab66-dc89-49ed-bd92-0956190b60bf"/>
    <ds:schemaRef ds:uri="7337cac0-5283-4095-9d5c-6a25640a224e"/>
    <ds:schemaRef ds:uri="b02b6c5c-9b2c-497a-8e77-f4e3059c6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07F131-1139-49BA-ACE8-2AD0C57B03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SAFE Volume Calculator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Martin</dc:creator>
  <cp:lastModifiedBy>Ryan Martin</cp:lastModifiedBy>
  <dcterms:created xsi:type="dcterms:W3CDTF">2021-07-21T01:47:45Z</dcterms:created>
  <dcterms:modified xsi:type="dcterms:W3CDTF">2022-10-12T03:00:35Z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0x01010016EECED9AAFBC848947DE632FC979F40</vt:lpwstr>
  </property>
</Properties>
</file>